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DEM\Downloads\"/>
    </mc:Choice>
  </mc:AlternateContent>
  <xr:revisionPtr revIDLastSave="0" documentId="13_ncr:1_{DAEACC8F-53F2-498E-839A-9F97D1A63A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Баланс" sheetId="4" r:id="rId1"/>
    <sheet name="ОПиУ" sheetId="6" r:id="rId2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6" l="1"/>
  <c r="D107" i="6"/>
  <c r="C69" i="6" l="1"/>
  <c r="C15" i="6" l="1"/>
  <c r="C77" i="4"/>
  <c r="D119" i="4"/>
  <c r="D108" i="6" l="1"/>
  <c r="D110" i="6" s="1"/>
  <c r="D112" i="6" s="1"/>
  <c r="D120" i="4" l="1"/>
  <c r="D68" i="4"/>
  <c r="C115" i="4" l="1"/>
  <c r="C16" i="4" l="1"/>
  <c r="C68" i="4" s="1"/>
  <c r="C62" i="6" l="1"/>
  <c r="C102" i="4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<sst xmlns="http://schemas.openxmlformats.org/spreadsheetml/2006/main" count="388" uniqueCount="321">
  <si>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</si>
  <si>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</si>
  <si>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</si>
  <si>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</si>
  <si>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</si>
  <si>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</si>
  <si>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</si>
  <si>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</si>
  <si>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</si>
  <si>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</si>
  <si>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</si>
  <si>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</si>
  <si>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</si>
  <si>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</si>
  <si>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</si>
  <si>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</si>
  <si>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</si>
  <si>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</si>
  <si>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</si>
  <si>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</si>
  <si>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</si>
  <si>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</si>
  <si>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</si>
  <si>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</si>
  <si>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</si>
  <si>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</si>
  <si>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</si>
  <si>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</si>
  <si>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</si>
  <si>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</si>
  <si>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</si>
  <si>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</si>
  <si>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</si>
  <si>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</si>
  <si>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</si>
  <si>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</si>
  <si>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</si>
  <si>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</si>
  <si>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</si>
  <si>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</si>
  <si>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</si>
  <si>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</si>
  <si>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</si>
  <si>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</si>
  <si>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</si>
  <si>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</si>
  <si>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</si>
  <si>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</si>
  <si>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</si>
  <si>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</si>
  <si>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</si>
  <si>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</si>
  <si>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</si>
  <si>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</si>
  <si>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</si>
  <si>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</si>
  <si>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</si>
  <si>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</si>
  <si>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</si>
  <si>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</si>
  <si>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</si>
  <si>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</si>
  <si>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</si>
  <si>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</si>
  <si>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</si>
  <si>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</si>
  <si>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</si>
  <si>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</si>
  <si>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</si>
  <si>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</si>
  <si>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</si>
  <si>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</si>
  <si>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</si>
  <si>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</si>
  <si>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</si>
  <si>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</si>
  <si>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</si>
  <si>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</si>
  <si>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</si>
  <si>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</si>
  <si>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</si>
  <si>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</si>
  <si>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</si>
  <si>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</si>
  <si>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</si>
  <si>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</si>
  <si>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</si>
  <si>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</si>
  <si>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</si>
  <si>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</si>
  <si>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</si>
  <si>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</si>
  <si>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</si>
  <si>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</si>
  <si>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</si>
  <si>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</si>
  <si>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</si>
  <si>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</si>
  <si>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</si>
  <si>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</si>
  <si>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</si>
  <si>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</si>
  <si>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</si>
  <si>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</si>
  <si>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</si>
  <si>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</si>
  <si>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</si>
  <si>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</si>
  <si>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</si>
  <si>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</si>
  <si>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</si>
  <si>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</si>
  <si>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</si>
  <si>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</si>
  <si>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</si>
  <si>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</si>
  <si>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</si>
  <si>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</si>
  <si>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</si>
  <si>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</si>
  <si>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</si>
  <si>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</si>
  <si>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</si>
  <si>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</si>
  <si>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</si>
  <si>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</si>
  <si>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</si>
  <si>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</si>
  <si>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</si>
  <si>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</si>
  <si>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</si>
  <si>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</si>
  <si>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</si>
  <si>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</si>
  <si>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</si>
  <si>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</si>
  <si>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</si>
  <si>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</si>
  <si>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</si>
  <si>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</si>
  <si>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</si>
  <si>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</si>
  <si>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</si>
  <si>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</si>
  <si>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</si>
  <si>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</si>
  <si>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</si>
  <si>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</si>
  <si>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</si>
  <si>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</si>
  <si>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</si>
  <si>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</si>
  <si>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</si>
  <si>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</si>
  <si>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</si>
  <si>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</si>
  <si>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</si>
  <si>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</si>
  <si>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</si>
  <si>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</si>
  <si>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</si>
  <si>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</si>
  <si>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</si>
  <si>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</si>
  <si>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</si>
  <si>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</si>
  <si>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</si>
  <si>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</si>
  <si>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</si>
  <si>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</si>
  <si>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</si>
  <si>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</si>
  <si>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</si>
  <si>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</si>
  <si>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</si>
  <si>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</si>
  <si>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</si>
  <si>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</si>
  <si>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</si>
  <si>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</si>
  <si>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</si>
  <si>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</si>
  <si>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</si>
  <si>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</si>
  <si>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</si>
  <si>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</si>
  <si>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</si>
  <si>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</si>
  <si>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</si>
  <si>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</si>
  <si>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</si>
  <si>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</si>
  <si>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</si>
  <si>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</si>
  <si>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</si>
  <si>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</si>
  <si>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</si>
  <si>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</si>
  <si>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</si>
  <si>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</si>
  <si>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</si>
  <si>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</si>
  <si>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</si>
  <si>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</si>
  <si>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</si>
  <si>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</si>
  <si>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</si>
  <si>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</si>
  <si>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</si>
  <si>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</si>
  <si>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</si>
  <si>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</si>
  <si>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</si>
  <si>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</si>
  <si>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</si>
  <si>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</si>
  <si>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</si>
  <si>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</si>
  <si>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</si>
  <si>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</si>
  <si>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</si>
  <si>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</si>
  <si>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</si>
  <si>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</si>
  <si>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</si>
  <si>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</si>
  <si>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</si>
  <si>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</si>
  <si>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</si>
  <si>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</si>
  <si>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</si>
  <si>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</si>
  <si>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</si>
  <si>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</si>
  <si>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</si>
  <si>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</si>
  <si>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</si>
  <si>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</si>
  <si>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</si>
  <si>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</si>
  <si>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</si>
  <si>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</si>
  <si>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</si>
  <si>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</si>
  <si>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</si>
  <si>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</si>
  <si>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</si>
  <si>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</si>
  <si>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</si>
  <si>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</si>
  <si>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</si>
  <si>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</si>
  <si>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</si>
  <si>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</si>
  <si>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</si>
  <si>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</si>
  <si>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</si>
  <si>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</si>
  <si>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</si>
  <si>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</si>
  <si>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</si>
  <si>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</si>
  <si>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</si>
  <si>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</si>
  <si>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</si>
  <si>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</si>
  <si>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</si>
  <si>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</si>
  <si>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</si>
  <si>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</si>
  <si>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</si>
  <si>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</si>
  <si>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</si>
  <si>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</si>
  <si>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</si>
  <si>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</si>
  <si>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</si>
  <si>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</si>
  <si>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</si>
  <si>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</si>
  <si>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</si>
  <si>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</si>
  <si>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</si>
  <si>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</si>
  <si>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</si>
  <si>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</si>
  <si>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</si>
  <si>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</si>
  <si>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</si>
  <si>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</si>
  <si>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</si>
  <si>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</si>
  <si>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</si>
  <si>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</si>
  <si>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</si>
  <si>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</si>
  <si>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</si>
  <si>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</si>
  <si>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</si>
  <si>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</si>
  <si>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</si>
  <si>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</si>
  <si>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</si>
  <si>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</si>
  <si>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</si>
  <si>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</si>
  <si>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</si>
  <si>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</si>
  <si>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</si>
  <si>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</si>
  <si>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</si>
  <si>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</si>
  <si>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</si>
  <si>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</si>
  <si>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</si>
  <si>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</si>
  <si>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</si>
  <si>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</si>
  <si>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</si>
  <si>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</si>
  <si>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по состоянию на "01"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</si>
</sst>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0" fillId="0" borderId="0" xfId="1" applyFont="1"/>
    <xf numFmtId="165" fontId="1" fillId="0" borderId="1" xfId="1" applyNumberFormat="1" applyFont="1" applyBorder="1"/>
    <xf numFmtId="165" fontId="0" fillId="0" borderId="1" xfId="1" applyNumberFormat="1" applyFont="1" applyBorder="1"/>
    <xf numFmtId="165" fontId="1" fillId="0" borderId="1" xfId="1" applyNumberFormat="1" applyFont="1" applyFill="1" applyBorder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wrapText="1"/>
    </xf>
    <xf numFmtId="165" fontId="1" fillId="0" borderId="2" xfId="1" applyNumberFormat="1" applyFont="1" applyFill="1" applyBorder="1"/>
    <xf numFmtId="165" fontId="0" fillId="0" borderId="2" xfId="1" applyNumberFormat="1" applyFont="1" applyFill="1" applyBorder="1"/>
    <xf numFmtId="165" fontId="0" fillId="0" borderId="2" xfId="1" applyNumberFormat="1" applyFont="1" applyBorder="1"/>
    <xf numFmtId="165" fontId="1" fillId="0" borderId="2" xfId="1" applyNumberFormat="1" applyFont="1" applyBorder="1"/>
    <xf numFmtId="165" fontId="4" fillId="0" borderId="1" xfId="1" applyNumberFormat="1" applyFont="1" applyFill="1" applyBorder="1"/>
    <xf numFmtId="165" fontId="4" fillId="0" borderId="2" xfId="1" applyNumberFormat="1" applyFont="1" applyFill="1" applyBorder="1"/>
    <xf numFmtId="165" fontId="1" fillId="0" borderId="0" xfId="1" applyNumberFormat="1" applyFont="1" applyFill="1"/>
    <xf numFmtId="165" fontId="1" fillId="2" borderId="1" xfId="1" applyNumberFormat="1" applyFont="1" applyFill="1" applyBorder="1"/>
    <xf numFmtId="165" fontId="0" fillId="0" borderId="1" xfId="1" applyNumberFormat="1" applyFont="1" applyFill="1" applyBorder="1"/>
    <xf numFmtId="165" fontId="0" fillId="0" borderId="0" xfId="0" applyNumberFormat="1"/>
    <xf numFmtId="164" fontId="0" fillId="0" borderId="0" xfId="0" applyNumberFormat="1"/>
    <xf numFmtId="0" fontId="1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8"/>
  <sheetViews>
    <sheetView tabSelected="1" zoomScaleNormal="100" workbookViewId="0">
      <selection activeCell="A16" sqref="A16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6" width="20.140625" style="10" bestFit="1" customWidth="1"/>
    <col min="7" max="7" width="18.140625" style="16" bestFit="1" customWidth="1"/>
    <col min="8" max="8" width="20.425781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320</v>
      </c>
      <c r="F11"/>
    </row>
    <row r="12" spans="1:7" x14ac:dyDescent="0.25">
      <c r="D12" s="13" t="s">
        <v>117</v>
      </c>
      <c r="F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F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</row>
    <row r="15" spans="1:7" x14ac:dyDescent="0.25">
      <c r="A15" s="33" t="s">
        <v>3</v>
      </c>
      <c r="B15" s="33"/>
      <c r="C15" s="33"/>
      <c r="D15" s="33"/>
      <c r="F15" t="s">
        <v>319</v>
      </c>
      <c r="G15" s="16" t="s">
        <v>319</v>
      </c>
    </row>
    <row r="16" spans="1:7" x14ac:dyDescent="0.25">
      <c r="A16" s="7" t="s">
        <v>4</v>
      </c>
      <c r="B16" s="6">
        <v>1</v>
      </c>
      <c r="C16" s="29">
        <f>f_1_1_3+f_1_2_3+C20</f>
        <v>971799</v>
      </c>
      <c r="D16" s="19">
        <v>1188022</v>
      </c>
      <c r="F16"/>
    </row>
    <row r="17" spans="1:6" x14ac:dyDescent="0.25">
      <c r="A17" s="8" t="s">
        <v>5</v>
      </c>
      <c r="B17" s="6"/>
      <c r="C17" s="18"/>
      <c r="D17" s="30"/>
      <c r="F17"/>
    </row>
    <row r="18" spans="1:6" x14ac:dyDescent="0.25">
      <c r="A18" s="8" t="s">
        <v>6</v>
      </c>
      <c r="B18" s="11" t="s">
        <v>100</v>
      </c>
      <c r="C18" s="18"/>
      <c r="D18" s="30"/>
      <c r="F18"/>
    </row>
    <row r="19" spans="1:6" ht="24.75" x14ac:dyDescent="0.25">
      <c r="A19" s="8" t="s">
        <v>311</v>
      </c>
      <c r="B19" s="11" t="s">
        <v>101</v>
      </c>
      <c r="C19" s="18">
        <v>971799</v>
      </c>
      <c r="D19" s="30">
        <v>1175022</v>
      </c>
      <c r="F19"/>
    </row>
    <row r="20" spans="1:6" x14ac:dyDescent="0.25">
      <c r="A20" s="8" t="s">
        <v>310</v>
      </c>
      <c r="B20" s="11" t="s">
        <v>275</v>
      </c>
      <c r="C20" s="18"/>
      <c r="D20" s="30">
        <v>13000</v>
      </c>
      <c r="F20"/>
    </row>
    <row r="21" spans="1:6" x14ac:dyDescent="0.25">
      <c r="A21" s="7" t="s">
        <v>7</v>
      </c>
      <c r="B21" s="6">
        <v>2</v>
      </c>
      <c r="C21" s="18"/>
      <c r="D21" s="30"/>
      <c r="F21"/>
    </row>
    <row r="22" spans="1:6" x14ac:dyDescent="0.25">
      <c r="A22" s="7" t="s">
        <v>313</v>
      </c>
      <c r="B22" s="6">
        <v>3</v>
      </c>
      <c r="C22" s="18"/>
      <c r="D22" s="30"/>
      <c r="F22"/>
    </row>
    <row r="23" spans="1:6" x14ac:dyDescent="0.25">
      <c r="A23" s="8" t="s">
        <v>5</v>
      </c>
      <c r="B23" s="6"/>
      <c r="C23" s="18"/>
      <c r="D23" s="30"/>
      <c r="F23"/>
    </row>
    <row r="24" spans="1:6" x14ac:dyDescent="0.25">
      <c r="A24" s="8" t="s">
        <v>8</v>
      </c>
      <c r="B24" s="11" t="s">
        <v>102</v>
      </c>
      <c r="C24" s="18"/>
      <c r="D24" s="30"/>
      <c r="F24"/>
    </row>
    <row r="25" spans="1:6" x14ac:dyDescent="0.25">
      <c r="A25" s="7" t="s">
        <v>9</v>
      </c>
      <c r="B25" s="6">
        <v>4</v>
      </c>
      <c r="C25" s="17"/>
      <c r="D25" s="19"/>
      <c r="F25"/>
    </row>
    <row r="26" spans="1:6" x14ac:dyDescent="0.25">
      <c r="A26" s="8" t="s">
        <v>5</v>
      </c>
      <c r="B26" s="6"/>
      <c r="C26" s="18"/>
      <c r="D26" s="30"/>
      <c r="F26"/>
    </row>
    <row r="27" spans="1:6" x14ac:dyDescent="0.25">
      <c r="A27" s="8" t="s">
        <v>8</v>
      </c>
      <c r="B27" s="11" t="s">
        <v>103</v>
      </c>
      <c r="C27" s="18">
        <v>0</v>
      </c>
      <c r="D27" s="30">
        <v>0</v>
      </c>
      <c r="F27"/>
    </row>
    <row r="28" spans="1:6" ht="45" x14ac:dyDescent="0.25">
      <c r="A28" s="7" t="s">
        <v>10</v>
      </c>
      <c r="B28" s="6">
        <v>5</v>
      </c>
      <c r="C28" s="18"/>
      <c r="D28" s="30"/>
      <c r="F28"/>
    </row>
    <row r="29" spans="1:6" x14ac:dyDescent="0.25">
      <c r="A29" s="8" t="s">
        <v>5</v>
      </c>
      <c r="B29" s="6"/>
      <c r="C29" s="18"/>
      <c r="D29" s="30"/>
      <c r="F29"/>
    </row>
    <row r="30" spans="1:6" x14ac:dyDescent="0.25">
      <c r="A30" s="8" t="s">
        <v>8</v>
      </c>
      <c r="B30" s="11" t="s">
        <v>104</v>
      </c>
      <c r="C30" s="18"/>
      <c r="D30" s="30"/>
      <c r="F30"/>
    </row>
    <row r="31" spans="1:6" ht="30" x14ac:dyDescent="0.25">
      <c r="A31" s="7" t="s">
        <v>115</v>
      </c>
      <c r="B31" s="6">
        <v>6</v>
      </c>
      <c r="C31" s="17">
        <v>8118194</v>
      </c>
      <c r="D31" s="19">
        <v>2129188</v>
      </c>
      <c r="F31"/>
    </row>
    <row r="32" spans="1:6" x14ac:dyDescent="0.25">
      <c r="A32" s="8" t="s">
        <v>5</v>
      </c>
      <c r="B32" s="4"/>
      <c r="C32" s="18"/>
      <c r="D32" s="30"/>
      <c r="F32"/>
    </row>
    <row r="33" spans="1:6" x14ac:dyDescent="0.25">
      <c r="A33" s="8" t="s">
        <v>11</v>
      </c>
      <c r="B33" s="11" t="s">
        <v>105</v>
      </c>
      <c r="C33" s="18">
        <v>198235</v>
      </c>
      <c r="D33" s="30">
        <v>86331</v>
      </c>
      <c r="F33"/>
    </row>
    <row r="34" spans="1:6" ht="30" x14ac:dyDescent="0.25">
      <c r="A34" s="7" t="s">
        <v>312</v>
      </c>
      <c r="B34" s="6">
        <v>7</v>
      </c>
      <c r="C34" s="18"/>
      <c r="D34" s="30"/>
      <c r="F34"/>
    </row>
    <row r="35" spans="1:6" x14ac:dyDescent="0.25">
      <c r="A35" s="8" t="s">
        <v>5</v>
      </c>
      <c r="B35" s="6"/>
      <c r="C35" s="18"/>
      <c r="D35" s="30"/>
      <c r="F35"/>
    </row>
    <row r="36" spans="1:6" x14ac:dyDescent="0.25">
      <c r="A36" s="8" t="s">
        <v>11</v>
      </c>
      <c r="B36" s="11" t="s">
        <v>106</v>
      </c>
      <c r="C36" s="18"/>
      <c r="D36" s="30"/>
      <c r="F36"/>
    </row>
    <row r="37" spans="1:6" x14ac:dyDescent="0.25">
      <c r="A37" s="7" t="s">
        <v>12</v>
      </c>
      <c r="B37" s="6">
        <v>8</v>
      </c>
      <c r="C37" s="18"/>
      <c r="D37" s="30"/>
      <c r="F37"/>
    </row>
    <row r="38" spans="1:6" ht="30" x14ac:dyDescent="0.25">
      <c r="A38" s="7" t="s">
        <v>13</v>
      </c>
      <c r="B38" s="6">
        <v>9</v>
      </c>
      <c r="C38" s="17">
        <v>690590</v>
      </c>
      <c r="D38" s="30">
        <v>211680</v>
      </c>
      <c r="F38"/>
    </row>
    <row r="39" spans="1:6" x14ac:dyDescent="0.25">
      <c r="A39" s="7" t="s">
        <v>14</v>
      </c>
      <c r="B39" s="6">
        <v>10</v>
      </c>
      <c r="C39" s="17">
        <v>14387</v>
      </c>
      <c r="D39" s="19">
        <v>834</v>
      </c>
      <c r="F39"/>
    </row>
    <row r="40" spans="1:6" ht="30" x14ac:dyDescent="0.25">
      <c r="A40" s="7" t="s">
        <v>15</v>
      </c>
      <c r="B40" s="6">
        <v>11</v>
      </c>
      <c r="C40" s="18"/>
      <c r="D40" s="30"/>
      <c r="F40"/>
    </row>
    <row r="41" spans="1:6" x14ac:dyDescent="0.25">
      <c r="A41" s="7" t="s">
        <v>315</v>
      </c>
      <c r="B41" s="6">
        <v>12</v>
      </c>
      <c r="C41" s="29">
        <v>115929</v>
      </c>
      <c r="D41" s="19">
        <v>91611</v>
      </c>
      <c r="F41"/>
    </row>
    <row r="42" spans="1:6" x14ac:dyDescent="0.25">
      <c r="A42" s="7" t="s">
        <v>316</v>
      </c>
      <c r="B42" s="6">
        <v>13</v>
      </c>
      <c r="C42" s="18"/>
      <c r="D42" s="30"/>
      <c r="F42"/>
    </row>
    <row r="43" spans="1:6" x14ac:dyDescent="0.25">
      <c r="A43" s="7" t="s">
        <v>314</v>
      </c>
      <c r="B43" s="6">
        <v>14</v>
      </c>
      <c r="C43" s="30">
        <v>28627</v>
      </c>
      <c r="D43" s="30">
        <v>35936</v>
      </c>
      <c r="F43"/>
    </row>
    <row r="44" spans="1:6" x14ac:dyDescent="0.25">
      <c r="A44" s="7" t="s">
        <v>16</v>
      </c>
      <c r="B44" s="6">
        <v>15</v>
      </c>
      <c r="C44" s="19">
        <v>47049</v>
      </c>
      <c r="D44" s="19">
        <v>19721</v>
      </c>
      <c r="F44"/>
    </row>
    <row r="45" spans="1:6" x14ac:dyDescent="0.25">
      <c r="A45" s="7" t="s">
        <v>17</v>
      </c>
      <c r="B45" s="6">
        <v>16</v>
      </c>
      <c r="C45" s="19">
        <v>127085</v>
      </c>
      <c r="D45" s="19">
        <v>117729</v>
      </c>
      <c r="F45"/>
    </row>
    <row r="46" spans="1:6" x14ac:dyDescent="0.25">
      <c r="A46" s="7" t="s">
        <v>5</v>
      </c>
      <c r="B46" s="6"/>
      <c r="C46" s="30"/>
      <c r="D46" s="30"/>
      <c r="F46"/>
    </row>
    <row r="47" spans="1:6" x14ac:dyDescent="0.25">
      <c r="A47" s="8" t="s">
        <v>18</v>
      </c>
      <c r="B47" s="11" t="s">
        <v>107</v>
      </c>
      <c r="C47" s="30"/>
      <c r="D47" s="30"/>
      <c r="F47"/>
    </row>
    <row r="48" spans="1:6" x14ac:dyDescent="0.25">
      <c r="A48" s="8" t="s">
        <v>19</v>
      </c>
      <c r="B48" s="11" t="s">
        <v>202</v>
      </c>
      <c r="C48" s="30"/>
      <c r="D48" s="30"/>
      <c r="F48"/>
    </row>
    <row r="49" spans="1:6" x14ac:dyDescent="0.25">
      <c r="A49" s="8" t="s">
        <v>20</v>
      </c>
      <c r="B49" s="11" t="s">
        <v>203</v>
      </c>
      <c r="C49" s="30"/>
      <c r="D49" s="30"/>
      <c r="F49"/>
    </row>
    <row r="50" spans="1:6" x14ac:dyDescent="0.25">
      <c r="A50" s="8" t="s">
        <v>21</v>
      </c>
      <c r="B50" s="11" t="s">
        <v>108</v>
      </c>
      <c r="C50" s="30"/>
      <c r="D50" s="30"/>
      <c r="F50"/>
    </row>
    <row r="51" spans="1:6" x14ac:dyDescent="0.25">
      <c r="A51" s="8" t="s">
        <v>22</v>
      </c>
      <c r="B51" s="11" t="s">
        <v>109</v>
      </c>
      <c r="C51" s="30"/>
      <c r="D51" s="30"/>
      <c r="F51"/>
    </row>
    <row r="52" spans="1:6" x14ac:dyDescent="0.25">
      <c r="A52" s="8" t="s">
        <v>23</v>
      </c>
      <c r="B52" s="11" t="s">
        <v>110</v>
      </c>
      <c r="C52" s="30">
        <v>126101</v>
      </c>
      <c r="D52" s="30">
        <v>117485</v>
      </c>
      <c r="F52"/>
    </row>
    <row r="53" spans="1:6" x14ac:dyDescent="0.25">
      <c r="A53" s="8" t="s">
        <v>24</v>
      </c>
      <c r="B53" s="11" t="s">
        <v>204</v>
      </c>
      <c r="C53" s="30">
        <v>684</v>
      </c>
      <c r="D53" s="30">
        <v>244</v>
      </c>
      <c r="F53"/>
    </row>
    <row r="54" spans="1:6" x14ac:dyDescent="0.25">
      <c r="A54" s="8" t="s">
        <v>25</v>
      </c>
      <c r="B54" s="11" t="s">
        <v>205</v>
      </c>
      <c r="C54" s="18"/>
      <c r="D54" s="30"/>
      <c r="F54"/>
    </row>
    <row r="55" spans="1:6" x14ac:dyDescent="0.25">
      <c r="A55" s="8" t="s">
        <v>26</v>
      </c>
      <c r="B55" s="11" t="s">
        <v>206</v>
      </c>
      <c r="C55" s="18"/>
      <c r="D55" s="30"/>
      <c r="F55"/>
    </row>
    <row r="56" spans="1:6" x14ac:dyDescent="0.25">
      <c r="A56" s="8" t="s">
        <v>27</v>
      </c>
      <c r="B56" s="11" t="s">
        <v>207</v>
      </c>
      <c r="C56" s="18"/>
      <c r="D56" s="30"/>
      <c r="F56"/>
    </row>
    <row r="57" spans="1:6" x14ac:dyDescent="0.25">
      <c r="A57" s="8" t="s">
        <v>28</v>
      </c>
      <c r="B57" s="11" t="s">
        <v>208</v>
      </c>
      <c r="C57" s="18">
        <v>300</v>
      </c>
      <c r="D57" s="30"/>
      <c r="F57"/>
    </row>
    <row r="58" spans="1:6" x14ac:dyDescent="0.25">
      <c r="A58" s="7" t="s">
        <v>29</v>
      </c>
      <c r="B58" s="11" t="s">
        <v>209</v>
      </c>
      <c r="C58" s="18"/>
      <c r="D58" s="30"/>
      <c r="F58"/>
    </row>
    <row r="59" spans="1:6" x14ac:dyDescent="0.25">
      <c r="A59" s="8" t="s">
        <v>5</v>
      </c>
      <c r="B59" s="6"/>
      <c r="C59" s="18"/>
      <c r="D59" s="30"/>
      <c r="F59"/>
    </row>
    <row r="60" spans="1:6" x14ac:dyDescent="0.25">
      <c r="A60" s="8" t="s">
        <v>30</v>
      </c>
      <c r="B60" s="11" t="s">
        <v>210</v>
      </c>
      <c r="C60" s="18"/>
      <c r="D60" s="30"/>
      <c r="F60"/>
    </row>
    <row r="61" spans="1:6" x14ac:dyDescent="0.25">
      <c r="A61" s="8" t="s">
        <v>31</v>
      </c>
      <c r="B61" s="11" t="s">
        <v>211</v>
      </c>
      <c r="C61" s="18"/>
      <c r="D61" s="30"/>
      <c r="F61"/>
    </row>
    <row r="62" spans="1:6" x14ac:dyDescent="0.25">
      <c r="A62" s="8" t="s">
        <v>32</v>
      </c>
      <c r="B62" s="11" t="s">
        <v>212</v>
      </c>
      <c r="C62" s="18"/>
      <c r="D62" s="30"/>
      <c r="F62"/>
    </row>
    <row r="63" spans="1:6" x14ac:dyDescent="0.25">
      <c r="A63" s="8" t="s">
        <v>33</v>
      </c>
      <c r="B63" s="11" t="s">
        <v>213</v>
      </c>
      <c r="C63" s="18"/>
      <c r="D63" s="30"/>
      <c r="F63"/>
    </row>
    <row r="64" spans="1:6" x14ac:dyDescent="0.25">
      <c r="A64" s="7" t="s">
        <v>215</v>
      </c>
      <c r="B64" s="11" t="s">
        <v>214</v>
      </c>
      <c r="C64" s="19">
        <v>165490</v>
      </c>
      <c r="D64" s="19"/>
      <c r="F64"/>
    </row>
    <row r="65" spans="1:6" x14ac:dyDescent="0.25">
      <c r="A65" s="7" t="s">
        <v>218</v>
      </c>
      <c r="B65" s="11" t="s">
        <v>216</v>
      </c>
      <c r="C65" s="30">
        <v>17817</v>
      </c>
      <c r="D65" s="30">
        <v>17817</v>
      </c>
      <c r="F65"/>
    </row>
    <row r="66" spans="1:6" x14ac:dyDescent="0.25">
      <c r="A66" s="7" t="s">
        <v>34</v>
      </c>
      <c r="B66" s="11" t="s">
        <v>217</v>
      </c>
      <c r="C66" s="17">
        <v>27415</v>
      </c>
      <c r="D66" s="19">
        <v>22286</v>
      </c>
      <c r="F66"/>
    </row>
    <row r="67" spans="1:6" x14ac:dyDescent="0.25">
      <c r="A67" s="7" t="s">
        <v>35</v>
      </c>
      <c r="B67" s="11" t="s">
        <v>219</v>
      </c>
      <c r="C67" s="18"/>
      <c r="D67" s="30"/>
      <c r="F67"/>
    </row>
    <row r="68" spans="1:6" x14ac:dyDescent="0.25">
      <c r="A68" s="3" t="s">
        <v>36</v>
      </c>
      <c r="B68" s="11" t="s">
        <v>220</v>
      </c>
      <c r="C68" s="19">
        <f>f_1_3+f_2_3+f_3_3+f_4_3+f_5_3+f_6_3+f_7_3+f_9_3+f_10_3+f_12_3+C43+f_14_3+f_15_3+f_17_3+f_18_3+f_19_3</f>
        <v>10324382</v>
      </c>
      <c r="D68" s="19">
        <f>f_1_4+f_6_4+f_9_4+f_10_4+f_12_4+D43+f_14_4+f_15_4+f_18_4+f_19_4</f>
        <v>3834824</v>
      </c>
      <c r="F68" s="16"/>
    </row>
    <row r="69" spans="1:6" x14ac:dyDescent="0.25">
      <c r="A69" s="3" t="s">
        <v>37</v>
      </c>
      <c r="B69" s="11"/>
      <c r="C69" s="18"/>
      <c r="D69" s="30"/>
      <c r="F69" s="32"/>
    </row>
    <row r="70" spans="1:6" x14ac:dyDescent="0.25">
      <c r="A70" s="7" t="s">
        <v>38</v>
      </c>
      <c r="B70" s="11" t="s">
        <v>221</v>
      </c>
      <c r="C70" s="17">
        <v>2401056</v>
      </c>
      <c r="D70" s="19"/>
      <c r="F70"/>
    </row>
    <row r="71" spans="1:6" x14ac:dyDescent="0.25">
      <c r="A71" s="7" t="s">
        <v>39</v>
      </c>
      <c r="B71" s="11" t="s">
        <v>222</v>
      </c>
      <c r="C71" s="18"/>
      <c r="D71" s="30"/>
      <c r="F71"/>
    </row>
    <row r="72" spans="1:6" x14ac:dyDescent="0.25">
      <c r="A72" s="7" t="s">
        <v>40</v>
      </c>
      <c r="B72" s="11" t="s">
        <v>223</v>
      </c>
      <c r="C72" s="18"/>
      <c r="D72" s="30"/>
      <c r="F72"/>
    </row>
    <row r="73" spans="1:6" x14ac:dyDescent="0.25">
      <c r="A73" s="7" t="s">
        <v>41</v>
      </c>
      <c r="B73" s="11" t="s">
        <v>224</v>
      </c>
      <c r="C73" s="18"/>
      <c r="D73" s="30"/>
      <c r="F73"/>
    </row>
    <row r="74" spans="1:6" x14ac:dyDescent="0.25">
      <c r="A74" s="7" t="s">
        <v>42</v>
      </c>
      <c r="B74" s="11" t="s">
        <v>225</v>
      </c>
      <c r="C74" s="17">
        <v>138229</v>
      </c>
      <c r="D74" s="19">
        <v>112497</v>
      </c>
      <c r="F74"/>
    </row>
    <row r="75" spans="1:6" x14ac:dyDescent="0.25">
      <c r="A75" s="7" t="s">
        <v>43</v>
      </c>
      <c r="B75" s="11" t="s">
        <v>226</v>
      </c>
      <c r="C75" s="18"/>
      <c r="D75" s="30"/>
      <c r="F75"/>
    </row>
    <row r="76" spans="1:6" x14ac:dyDescent="0.25">
      <c r="A76" s="7" t="s">
        <v>44</v>
      </c>
      <c r="B76" s="6">
        <v>29</v>
      </c>
      <c r="C76" s="17">
        <v>27144</v>
      </c>
      <c r="D76" s="19">
        <v>3282</v>
      </c>
      <c r="F76"/>
    </row>
    <row r="77" spans="1:6" x14ac:dyDescent="0.25">
      <c r="A77" s="7" t="s">
        <v>45</v>
      </c>
      <c r="B77" s="6">
        <v>30</v>
      </c>
      <c r="C77" s="17">
        <f>SUM(C79:C89)</f>
        <v>19922</v>
      </c>
      <c r="D77" s="19">
        <v>12476</v>
      </c>
      <c r="F77"/>
    </row>
    <row r="78" spans="1:6" x14ac:dyDescent="0.25">
      <c r="A78" s="8" t="s">
        <v>5</v>
      </c>
      <c r="B78" s="6"/>
      <c r="C78" s="18"/>
      <c r="D78" s="30"/>
      <c r="F78"/>
    </row>
    <row r="79" spans="1:6" x14ac:dyDescent="0.25">
      <c r="A79" s="8" t="s">
        <v>46</v>
      </c>
      <c r="B79" s="11" t="s">
        <v>111</v>
      </c>
      <c r="C79" s="18"/>
      <c r="D79" s="30"/>
      <c r="F79"/>
    </row>
    <row r="80" spans="1:6" x14ac:dyDescent="0.25">
      <c r="A80" s="8" t="s">
        <v>47</v>
      </c>
      <c r="B80" s="11" t="s">
        <v>112</v>
      </c>
      <c r="C80" s="18"/>
      <c r="D80" s="30"/>
      <c r="F80"/>
    </row>
    <row r="81" spans="1:6" x14ac:dyDescent="0.25">
      <c r="A81" s="8" t="s">
        <v>48</v>
      </c>
      <c r="B81" s="11" t="s">
        <v>113</v>
      </c>
      <c r="C81" s="18"/>
      <c r="D81" s="30"/>
      <c r="F81"/>
    </row>
    <row r="82" spans="1:6" x14ac:dyDescent="0.25">
      <c r="A82" s="8" t="s">
        <v>49</v>
      </c>
      <c r="B82" s="11" t="s">
        <v>114</v>
      </c>
      <c r="C82" s="18"/>
      <c r="D82" s="30"/>
      <c r="F82"/>
    </row>
    <row r="83" spans="1:6" x14ac:dyDescent="0.25">
      <c r="A83" s="8" t="s">
        <v>50</v>
      </c>
      <c r="B83" s="11" t="s">
        <v>227</v>
      </c>
      <c r="C83" s="18"/>
      <c r="D83" s="30"/>
      <c r="F83"/>
    </row>
    <row r="84" spans="1:6" x14ac:dyDescent="0.25">
      <c r="A84" s="8" t="s">
        <v>51</v>
      </c>
      <c r="B84" s="11" t="s">
        <v>228</v>
      </c>
      <c r="C84" s="18"/>
      <c r="D84" s="30"/>
      <c r="F84"/>
    </row>
    <row r="85" spans="1:6" x14ac:dyDescent="0.25">
      <c r="A85" s="8" t="s">
        <v>52</v>
      </c>
      <c r="B85" s="11" t="s">
        <v>229</v>
      </c>
      <c r="C85" s="18">
        <v>560</v>
      </c>
      <c r="D85" s="30">
        <v>2294</v>
      </c>
      <c r="F85"/>
    </row>
    <row r="86" spans="1:6" x14ac:dyDescent="0.25">
      <c r="A86" s="8" t="s">
        <v>53</v>
      </c>
      <c r="B86" s="11" t="s">
        <v>230</v>
      </c>
      <c r="C86" s="18">
        <v>172</v>
      </c>
      <c r="D86" s="30">
        <v>117</v>
      </c>
      <c r="F86"/>
    </row>
    <row r="87" spans="1:6" x14ac:dyDescent="0.25">
      <c r="A87" s="8" t="s">
        <v>54</v>
      </c>
      <c r="B87" s="11" t="s">
        <v>231</v>
      </c>
      <c r="C87" s="18">
        <v>390</v>
      </c>
      <c r="D87" s="30">
        <v>662</v>
      </c>
      <c r="F87"/>
    </row>
    <row r="88" spans="1:6" x14ac:dyDescent="0.25">
      <c r="A88" s="8" t="s">
        <v>55</v>
      </c>
      <c r="B88" s="11" t="s">
        <v>232</v>
      </c>
      <c r="C88" s="18">
        <v>18800</v>
      </c>
      <c r="D88" s="30">
        <v>9098</v>
      </c>
      <c r="F88"/>
    </row>
    <row r="89" spans="1:6" x14ac:dyDescent="0.25">
      <c r="A89" s="8" t="s">
        <v>56</v>
      </c>
      <c r="B89" s="11" t="s">
        <v>233</v>
      </c>
      <c r="C89" s="18"/>
      <c r="D89" s="30">
        <v>305</v>
      </c>
      <c r="F89"/>
    </row>
    <row r="90" spans="1:6" x14ac:dyDescent="0.25">
      <c r="A90" s="7" t="s">
        <v>29</v>
      </c>
      <c r="B90" s="6">
        <v>31</v>
      </c>
      <c r="C90" s="18"/>
      <c r="D90" s="30"/>
      <c r="F90"/>
    </row>
    <row r="91" spans="1:6" x14ac:dyDescent="0.25">
      <c r="A91" s="8" t="s">
        <v>5</v>
      </c>
      <c r="B91" s="4"/>
      <c r="C91" s="18"/>
      <c r="D91" s="30"/>
      <c r="F91"/>
    </row>
    <row r="92" spans="1:6" x14ac:dyDescent="0.25">
      <c r="A92" s="8" t="s">
        <v>57</v>
      </c>
      <c r="B92" s="11" t="s">
        <v>234</v>
      </c>
      <c r="C92" s="18"/>
      <c r="D92" s="30"/>
      <c r="F92"/>
    </row>
    <row r="93" spans="1:6" x14ac:dyDescent="0.25">
      <c r="A93" s="8" t="s">
        <v>58</v>
      </c>
      <c r="B93" s="11" t="s">
        <v>235</v>
      </c>
      <c r="C93" s="18"/>
      <c r="D93" s="30"/>
      <c r="F93"/>
    </row>
    <row r="94" spans="1:6" x14ac:dyDescent="0.25">
      <c r="A94" s="8" t="s">
        <v>59</v>
      </c>
      <c r="B94" s="11" t="s">
        <v>236</v>
      </c>
      <c r="C94" s="18"/>
      <c r="D94" s="30"/>
      <c r="F94"/>
    </row>
    <row r="95" spans="1:6" x14ac:dyDescent="0.25">
      <c r="A95" s="8" t="s">
        <v>60</v>
      </c>
      <c r="B95" s="11" t="s">
        <v>237</v>
      </c>
      <c r="C95" s="18"/>
      <c r="D95" s="30"/>
      <c r="F95"/>
    </row>
    <row r="96" spans="1:6" ht="30" x14ac:dyDescent="0.25">
      <c r="A96" s="7" t="s">
        <v>251</v>
      </c>
      <c r="B96" s="11" t="s">
        <v>238</v>
      </c>
      <c r="C96" s="17">
        <v>172880</v>
      </c>
      <c r="D96" s="19">
        <v>271895</v>
      </c>
      <c r="F96"/>
    </row>
    <row r="97" spans="1:6" x14ac:dyDescent="0.25">
      <c r="A97" s="7" t="s">
        <v>61</v>
      </c>
      <c r="B97" s="11" t="s">
        <v>239</v>
      </c>
      <c r="C97" s="19"/>
      <c r="D97" s="19"/>
      <c r="F97"/>
    </row>
    <row r="98" spans="1:6" x14ac:dyDescent="0.25">
      <c r="A98" s="7" t="s">
        <v>62</v>
      </c>
      <c r="B98" s="11" t="s">
        <v>240</v>
      </c>
      <c r="C98" s="17">
        <v>127</v>
      </c>
      <c r="D98" s="30">
        <v>6</v>
      </c>
      <c r="F98"/>
    </row>
    <row r="99" spans="1:6" x14ac:dyDescent="0.25">
      <c r="A99" s="7" t="s">
        <v>63</v>
      </c>
      <c r="B99" s="11" t="s">
        <v>241</v>
      </c>
      <c r="C99" s="17">
        <v>566115</v>
      </c>
      <c r="D99" s="19">
        <v>3097</v>
      </c>
      <c r="F99"/>
    </row>
    <row r="100" spans="1:6" x14ac:dyDescent="0.25">
      <c r="A100" t="s">
        <v>244</v>
      </c>
      <c r="B100" s="11" t="s">
        <v>242</v>
      </c>
      <c r="C100" s="19"/>
      <c r="D100" s="19">
        <v>869</v>
      </c>
      <c r="F100"/>
    </row>
    <row r="101" spans="1:6" x14ac:dyDescent="0.25">
      <c r="A101" s="7" t="s">
        <v>64</v>
      </c>
      <c r="B101" s="11" t="s">
        <v>243</v>
      </c>
      <c r="C101" s="17">
        <v>46633</v>
      </c>
      <c r="D101" s="19">
        <v>46258</v>
      </c>
      <c r="F101"/>
    </row>
    <row r="102" spans="1:6" x14ac:dyDescent="0.25">
      <c r="A102" s="3" t="s">
        <v>65</v>
      </c>
      <c r="B102" s="11" t="s">
        <v>245</v>
      </c>
      <c r="C102" s="19">
        <f>f_22_3+f_23_3+f_24_3+f_25_3+f_26_3+f_27_3+f_28_3+f_29_3+f_30_3+f_31_3+f_32_3+f_33_3+f_34_3+f_35_3+C101</f>
        <v>3372106</v>
      </c>
      <c r="D102" s="19">
        <v>450380</v>
      </c>
      <c r="F102"/>
    </row>
    <row r="103" spans="1:6" x14ac:dyDescent="0.25">
      <c r="A103" s="7" t="s">
        <v>66</v>
      </c>
      <c r="B103" s="4"/>
      <c r="C103" s="18"/>
      <c r="D103" s="30"/>
      <c r="F103"/>
    </row>
    <row r="104" spans="1:6" x14ac:dyDescent="0.25">
      <c r="A104" s="7" t="s">
        <v>67</v>
      </c>
      <c r="B104" s="6">
        <v>39</v>
      </c>
      <c r="C104" s="17">
        <v>2000000</v>
      </c>
      <c r="D104" s="19">
        <v>2000000</v>
      </c>
      <c r="F104"/>
    </row>
    <row r="105" spans="1:6" x14ac:dyDescent="0.25">
      <c r="A105" s="7" t="s">
        <v>5</v>
      </c>
      <c r="B105" s="6"/>
      <c r="C105" s="18"/>
      <c r="D105" s="30"/>
      <c r="F105"/>
    </row>
    <row r="106" spans="1:6" x14ac:dyDescent="0.25">
      <c r="A106" s="8" t="s">
        <v>68</v>
      </c>
      <c r="B106" s="11" t="s">
        <v>246</v>
      </c>
      <c r="C106" s="18">
        <v>2000000</v>
      </c>
      <c r="D106" s="30">
        <v>2000000</v>
      </c>
      <c r="F106"/>
    </row>
    <row r="107" spans="1:6" x14ac:dyDescent="0.25">
      <c r="A107" s="8" t="s">
        <v>69</v>
      </c>
      <c r="B107" s="11" t="s">
        <v>247</v>
      </c>
      <c r="C107" s="18"/>
      <c r="D107" s="30"/>
      <c r="F107"/>
    </row>
    <row r="108" spans="1:6" x14ac:dyDescent="0.25">
      <c r="A108" s="7" t="s">
        <v>317</v>
      </c>
      <c r="B108" s="6">
        <v>40</v>
      </c>
      <c r="C108" s="18"/>
      <c r="D108" s="30"/>
      <c r="F108"/>
    </row>
    <row r="109" spans="1:6" x14ac:dyDescent="0.25">
      <c r="A109" s="7" t="s">
        <v>70</v>
      </c>
      <c r="B109" s="6">
        <v>41</v>
      </c>
      <c r="C109" s="17">
        <v>-1930227</v>
      </c>
      <c r="D109" s="19">
        <v>-1930227</v>
      </c>
      <c r="F109"/>
    </row>
    <row r="110" spans="1:6" x14ac:dyDescent="0.25">
      <c r="A110" s="7" t="s">
        <v>71</v>
      </c>
      <c r="B110" s="6">
        <v>42</v>
      </c>
      <c r="C110" s="17"/>
      <c r="D110" s="19"/>
      <c r="F110"/>
    </row>
    <row r="111" spans="1:6" ht="27.75" customHeight="1" x14ac:dyDescent="0.25">
      <c r="A111" s="7" t="s">
        <v>252</v>
      </c>
      <c r="B111" s="6">
        <v>43</v>
      </c>
      <c r="C111" s="18">
        <v>-440325</v>
      </c>
      <c r="D111" s="30">
        <v>-136437</v>
      </c>
      <c r="F111"/>
    </row>
    <row r="112" spans="1:6" ht="27.75" customHeight="1" x14ac:dyDescent="0.25">
      <c r="A112" s="7" t="s">
        <v>253</v>
      </c>
      <c r="B112" s="6">
        <v>44</v>
      </c>
      <c r="C112" s="18"/>
      <c r="D112" s="30"/>
      <c r="F112"/>
    </row>
    <row r="113" spans="1:6" x14ac:dyDescent="0.25">
      <c r="A113" s="7" t="s">
        <v>254</v>
      </c>
      <c r="B113" s="6">
        <v>45</v>
      </c>
      <c r="C113" s="18"/>
      <c r="D113" s="30"/>
      <c r="F113"/>
    </row>
    <row r="114" spans="1:6" x14ac:dyDescent="0.25">
      <c r="A114" s="7" t="s">
        <v>72</v>
      </c>
      <c r="B114" s="6">
        <v>46</v>
      </c>
      <c r="C114" s="18"/>
      <c r="D114" s="30"/>
      <c r="F114"/>
    </row>
    <row r="115" spans="1:6" x14ac:dyDescent="0.25">
      <c r="A115" s="7" t="s">
        <v>73</v>
      </c>
      <c r="B115" s="6">
        <v>47</v>
      </c>
      <c r="C115" s="17">
        <f>SUM(C117:C118)</f>
        <v>7322828</v>
      </c>
      <c r="D115" s="19">
        <v>3451108</v>
      </c>
      <c r="F115"/>
    </row>
    <row r="116" spans="1:6" x14ac:dyDescent="0.25">
      <c r="A116" s="8" t="s">
        <v>5</v>
      </c>
      <c r="B116" s="6"/>
      <c r="C116" s="18"/>
      <c r="D116" s="30"/>
      <c r="F116"/>
    </row>
    <row r="117" spans="1:6" x14ac:dyDescent="0.25">
      <c r="A117" s="8" t="s">
        <v>74</v>
      </c>
      <c r="B117" s="6" t="s">
        <v>248</v>
      </c>
      <c r="C117" s="18">
        <v>3451108</v>
      </c>
      <c r="D117" s="30">
        <v>2328068</v>
      </c>
      <c r="F117"/>
    </row>
    <row r="118" spans="1:6" x14ac:dyDescent="0.25">
      <c r="A118" s="8" t="s">
        <v>75</v>
      </c>
      <c r="B118" s="6" t="s">
        <v>249</v>
      </c>
      <c r="C118" s="18">
        <v>3871720</v>
      </c>
      <c r="D118" s="30">
        <v>1123040</v>
      </c>
      <c r="F118"/>
    </row>
    <row r="119" spans="1:6" x14ac:dyDescent="0.25">
      <c r="A119" s="3" t="s">
        <v>76</v>
      </c>
      <c r="B119" s="6">
        <v>48</v>
      </c>
      <c r="C119" s="17">
        <f>f_37_3+f_39_3+f_40_1_3+f_42_3</f>
        <v>6952276</v>
      </c>
      <c r="D119" s="19">
        <f>f_37_4+f_39_4+f_40_1_4+f_42_4</f>
        <v>3384444</v>
      </c>
      <c r="F119"/>
    </row>
    <row r="120" spans="1:6" x14ac:dyDescent="0.25">
      <c r="A120" s="3" t="s">
        <v>318</v>
      </c>
      <c r="B120" s="6">
        <v>49</v>
      </c>
      <c r="C120" s="17">
        <f>f_43_3+f_36_3</f>
        <v>10324382</v>
      </c>
      <c r="D120" s="19">
        <f>f_36_4+f_43_4</f>
        <v>3834824</v>
      </c>
      <c r="F120" s="32"/>
    </row>
    <row r="121" spans="1:6" x14ac:dyDescent="0.25">
      <c r="F121"/>
    </row>
    <row r="122" spans="1:6" x14ac:dyDescent="0.25">
      <c r="A122" s="2" t="s">
        <v>77</v>
      </c>
      <c r="B122" s="1"/>
      <c r="F122"/>
    </row>
    <row r="123" spans="1:6" x14ac:dyDescent="0.25">
      <c r="A123" t="s">
        <v>78</v>
      </c>
      <c r="F123"/>
    </row>
    <row r="124" spans="1:6" x14ac:dyDescent="0.25">
      <c r="A124" t="s">
        <v>79</v>
      </c>
      <c r="F124"/>
    </row>
    <row r="125" spans="1:6" x14ac:dyDescent="0.25">
      <c r="A125" t="s">
        <v>80</v>
      </c>
      <c r="F125"/>
    </row>
    <row r="126" spans="1:6" x14ac:dyDescent="0.25">
      <c r="A126" t="s">
        <v>201</v>
      </c>
      <c r="F126"/>
    </row>
    <row r="127" spans="1:6" x14ac:dyDescent="0.25">
      <c r="F127"/>
    </row>
    <row r="128" spans="1:6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  <c r="F131"/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F12" sqref="F12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customWidth="1"/>
    <col min="5" max="5" width="16.42578125" customWidth="1"/>
    <col min="6" max="6" width="16.140625" customWidth="1"/>
    <col min="8" max="8" width="18.7109375" style="20" customWidth="1"/>
    <col min="9" max="9" width="22.85546875" customWidth="1"/>
    <col min="10" max="10" width="26" customWidth="1"/>
  </cols>
  <sheetData>
    <row r="1" spans="1:9" x14ac:dyDescent="0.25">
      <c r="D1" s="9" t="s">
        <v>116</v>
      </c>
    </row>
    <row r="2" spans="1:9" x14ac:dyDescent="0.25">
      <c r="D2" s="9" t="s">
        <v>93</v>
      </c>
    </row>
    <row r="3" spans="1:9" x14ac:dyDescent="0.25">
      <c r="D3" s="9" t="s">
        <v>94</v>
      </c>
    </row>
    <row r="4" spans="1:9" x14ac:dyDescent="0.25">
      <c r="D4" s="9" t="s">
        <v>95</v>
      </c>
    </row>
    <row r="5" spans="1:9" x14ac:dyDescent="0.25">
      <c r="D5" s="9" t="s">
        <v>96</v>
      </c>
    </row>
    <row r="6" spans="1:9" x14ac:dyDescent="0.25">
      <c r="A6"/>
      <c r="D6" s="9" t="s">
        <v>97</v>
      </c>
    </row>
    <row r="7" spans="1:9" x14ac:dyDescent="0.25">
      <c r="A7"/>
      <c r="D7" s="9" t="s">
        <v>98</v>
      </c>
    </row>
    <row r="8" spans="1:9" x14ac:dyDescent="0.25">
      <c r="A8"/>
      <c r="D8" s="9" t="s">
        <v>99</v>
      </c>
    </row>
    <row r="9" spans="1:9" x14ac:dyDescent="0.25">
      <c r="A9" s="12" t="s">
        <v>82</v>
      </c>
      <c r="C9" s="9"/>
    </row>
    <row r="10" spans="1:9" x14ac:dyDescent="0.25">
      <c r="A10" s="12" t="s">
        <v>83</v>
      </c>
      <c r="C10" s="9"/>
    </row>
    <row r="11" spans="1:9" x14ac:dyDescent="0.25">
      <c r="A11" s="12" t="s">
        <v>320</v>
      </c>
      <c r="C11" s="9"/>
    </row>
    <row r="12" spans="1:9" x14ac:dyDescent="0.25">
      <c r="F12" s="13" t="s">
        <v>117</v>
      </c>
    </row>
    <row r="13" spans="1:9" s="12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0"/>
      <c r="I13"/>
    </row>
    <row r="14" spans="1:9" x14ac:dyDescent="0.25">
      <c r="A14" s="5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21"/>
      <c r="I14" s="12"/>
    </row>
    <row r="15" spans="1:9" ht="31.5" customHeight="1" x14ac:dyDescent="0.25">
      <c r="A15" s="7" t="s">
        <v>123</v>
      </c>
      <c r="B15" s="6">
        <v>1</v>
      </c>
      <c r="C15" s="19">
        <f>f_1_2_3+f_1_3_3+f_1_4_3+f_1_5_3</f>
        <v>75411</v>
      </c>
      <c r="D15" s="22">
        <v>2799940</v>
      </c>
      <c r="E15" s="18">
        <v>140273</v>
      </c>
      <c r="F15" s="18">
        <v>2547483</v>
      </c>
      <c r="H15"/>
    </row>
    <row r="16" spans="1:9" x14ac:dyDescent="0.25">
      <c r="A16" s="7" t="s">
        <v>124</v>
      </c>
      <c r="B16" s="6"/>
      <c r="C16" s="18"/>
      <c r="D16" s="23"/>
      <c r="E16" s="18"/>
      <c r="F16" s="18"/>
      <c r="H16"/>
    </row>
    <row r="17" spans="1:8" x14ac:dyDescent="0.25">
      <c r="A17" s="7" t="s">
        <v>125</v>
      </c>
      <c r="B17" s="11" t="s">
        <v>100</v>
      </c>
      <c r="C17" s="18"/>
      <c r="D17" s="23"/>
      <c r="E17" s="18"/>
      <c r="F17" s="18"/>
      <c r="H17"/>
    </row>
    <row r="18" spans="1:8" x14ac:dyDescent="0.25">
      <c r="A18" s="7" t="s">
        <v>126</v>
      </c>
      <c r="B18" s="11" t="s">
        <v>101</v>
      </c>
      <c r="C18" s="17">
        <v>75177</v>
      </c>
      <c r="D18" s="22">
        <v>2799680</v>
      </c>
      <c r="E18" s="18">
        <v>140273</v>
      </c>
      <c r="F18" s="18">
        <v>2546519</v>
      </c>
      <c r="H18"/>
    </row>
    <row r="19" spans="1:8" x14ac:dyDescent="0.25">
      <c r="A19" s="7" t="s">
        <v>124</v>
      </c>
      <c r="B19" s="11"/>
      <c r="C19" s="18"/>
      <c r="D19" s="23"/>
      <c r="E19" s="18"/>
      <c r="F19" s="18"/>
      <c r="H19"/>
    </row>
    <row r="20" spans="1:8" ht="30" x14ac:dyDescent="0.25">
      <c r="A20" s="7" t="s">
        <v>266</v>
      </c>
      <c r="B20" s="11" t="s">
        <v>267</v>
      </c>
      <c r="C20" s="18">
        <v>75177</v>
      </c>
      <c r="D20" s="23">
        <v>2799680</v>
      </c>
      <c r="E20" s="18">
        <v>140273</v>
      </c>
      <c r="F20" s="18">
        <v>2546519</v>
      </c>
      <c r="H20"/>
    </row>
    <row r="21" spans="1:8" x14ac:dyDescent="0.25">
      <c r="A21" t="s">
        <v>124</v>
      </c>
      <c r="B21" s="11"/>
      <c r="C21" s="18"/>
      <c r="D21" s="23"/>
      <c r="E21" s="18"/>
      <c r="F21" s="18"/>
      <c r="H21"/>
    </row>
    <row r="22" spans="1:8" ht="45" x14ac:dyDescent="0.25">
      <c r="A22" s="7" t="s">
        <v>255</v>
      </c>
      <c r="B22" s="11" t="s">
        <v>268</v>
      </c>
      <c r="C22" s="18">
        <v>479</v>
      </c>
      <c r="D22" s="23">
        <v>110260</v>
      </c>
      <c r="E22" s="18">
        <v>4270</v>
      </c>
      <c r="F22" s="18">
        <v>9730</v>
      </c>
      <c r="H22"/>
    </row>
    <row r="23" spans="1:8" ht="45" x14ac:dyDescent="0.25">
      <c r="A23" s="7" t="s">
        <v>256</v>
      </c>
      <c r="B23" s="11" t="s">
        <v>269</v>
      </c>
      <c r="C23" s="18">
        <v>31367</v>
      </c>
      <c r="D23" s="23">
        <v>1861305</v>
      </c>
      <c r="E23" s="18">
        <v>76605</v>
      </c>
      <c r="F23" s="18">
        <v>1794350</v>
      </c>
      <c r="H23"/>
    </row>
    <row r="24" spans="1:8" ht="45" x14ac:dyDescent="0.25">
      <c r="A24" s="7" t="s">
        <v>127</v>
      </c>
      <c r="B24" s="11" t="s">
        <v>270</v>
      </c>
      <c r="C24" s="18"/>
      <c r="D24" s="23"/>
      <c r="E24" s="18"/>
      <c r="F24" s="18"/>
      <c r="H24"/>
    </row>
    <row r="25" spans="1:8" x14ac:dyDescent="0.25">
      <c r="A25" t="s">
        <v>124</v>
      </c>
      <c r="B25" s="11"/>
      <c r="C25" s="18"/>
      <c r="D25" s="23"/>
      <c r="E25" s="18"/>
      <c r="F25" s="18"/>
      <c r="H25"/>
    </row>
    <row r="26" spans="1:8" ht="60" x14ac:dyDescent="0.25">
      <c r="A26" s="7" t="s">
        <v>128</v>
      </c>
      <c r="B26" s="11" t="s">
        <v>271</v>
      </c>
      <c r="C26" s="18"/>
      <c r="D26" s="23"/>
      <c r="E26" s="18"/>
      <c r="F26" s="18"/>
      <c r="H26"/>
    </row>
    <row r="27" spans="1:8" ht="30" x14ac:dyDescent="0.25">
      <c r="A27" s="7" t="s">
        <v>129</v>
      </c>
      <c r="B27" s="11" t="s">
        <v>272</v>
      </c>
      <c r="C27" s="18"/>
      <c r="D27" s="23"/>
      <c r="E27" s="18"/>
      <c r="F27" s="18"/>
      <c r="H27"/>
    </row>
    <row r="28" spans="1:8" ht="30" x14ac:dyDescent="0.25">
      <c r="A28" s="7" t="s">
        <v>257</v>
      </c>
      <c r="B28" s="11" t="s">
        <v>273</v>
      </c>
      <c r="C28" s="18"/>
      <c r="D28" s="23"/>
      <c r="E28" s="18"/>
      <c r="F28" s="18"/>
      <c r="H28"/>
    </row>
    <row r="29" spans="1:8" x14ac:dyDescent="0.25">
      <c r="A29" t="s">
        <v>124</v>
      </c>
      <c r="B29" s="11"/>
      <c r="C29" s="18"/>
      <c r="D29" s="23"/>
      <c r="E29" s="18"/>
      <c r="F29" s="18"/>
      <c r="H29"/>
    </row>
    <row r="30" spans="1:8" ht="30" x14ac:dyDescent="0.25">
      <c r="A30" s="7" t="s">
        <v>258</v>
      </c>
      <c r="B30" s="11" t="s">
        <v>274</v>
      </c>
      <c r="C30" s="18"/>
      <c r="D30" s="23"/>
      <c r="E30" s="18"/>
      <c r="F30" s="18"/>
      <c r="H30"/>
    </row>
    <row r="31" spans="1:8" x14ac:dyDescent="0.25">
      <c r="A31" s="7" t="s">
        <v>130</v>
      </c>
      <c r="B31" s="11" t="s">
        <v>275</v>
      </c>
      <c r="C31" s="19">
        <v>234</v>
      </c>
      <c r="D31" s="22">
        <v>260</v>
      </c>
      <c r="E31" s="18"/>
      <c r="F31" s="18">
        <v>964</v>
      </c>
      <c r="H31"/>
    </row>
    <row r="32" spans="1:8" ht="20.25" customHeight="1" x14ac:dyDescent="0.25">
      <c r="A32" s="7" t="s">
        <v>131</v>
      </c>
      <c r="B32" s="11" t="s">
        <v>276</v>
      </c>
      <c r="C32" s="30"/>
      <c r="D32" s="23"/>
      <c r="E32" s="18"/>
      <c r="F32" s="18"/>
      <c r="H32"/>
    </row>
    <row r="33" spans="1:8" x14ac:dyDescent="0.25">
      <c r="A33" s="7" t="s">
        <v>132</v>
      </c>
      <c r="B33" s="11">
        <v>2</v>
      </c>
      <c r="C33" s="19">
        <v>26230</v>
      </c>
      <c r="D33" s="22">
        <v>218530</v>
      </c>
      <c r="E33" s="18">
        <v>33623</v>
      </c>
      <c r="F33" s="18">
        <v>1194188</v>
      </c>
      <c r="H33"/>
    </row>
    <row r="34" spans="1:8" x14ac:dyDescent="0.25">
      <c r="A34" s="7" t="s">
        <v>5</v>
      </c>
      <c r="B34" s="11"/>
      <c r="C34" s="30"/>
      <c r="D34" s="23"/>
      <c r="E34" s="18"/>
      <c r="F34" s="18"/>
      <c r="H34"/>
    </row>
    <row r="35" spans="1:8" x14ac:dyDescent="0.25">
      <c r="A35" s="7" t="s">
        <v>133</v>
      </c>
      <c r="B35" s="11" t="s">
        <v>279</v>
      </c>
      <c r="C35" s="30"/>
      <c r="D35" s="23"/>
      <c r="E35" s="18"/>
      <c r="F35" s="18"/>
      <c r="H35"/>
    </row>
    <row r="36" spans="1:8" x14ac:dyDescent="0.25">
      <c r="A36" s="7" t="s">
        <v>5</v>
      </c>
      <c r="B36" s="11"/>
      <c r="C36" s="30"/>
      <c r="D36" s="23"/>
      <c r="E36" s="18"/>
      <c r="F36" s="18"/>
      <c r="H36"/>
    </row>
    <row r="37" spans="1:8" x14ac:dyDescent="0.25">
      <c r="A37" s="7" t="s">
        <v>134</v>
      </c>
      <c r="B37" s="11" t="s">
        <v>135</v>
      </c>
      <c r="C37" s="30"/>
      <c r="D37" s="23"/>
      <c r="E37" s="18"/>
      <c r="F37" s="18"/>
      <c r="H37"/>
    </row>
    <row r="38" spans="1:8" x14ac:dyDescent="0.25">
      <c r="A38" s="7" t="s">
        <v>136</v>
      </c>
      <c r="B38" s="11" t="s">
        <v>137</v>
      </c>
      <c r="C38" s="30"/>
      <c r="D38" s="23"/>
      <c r="E38" s="18"/>
      <c r="F38" s="18"/>
      <c r="H38"/>
    </row>
    <row r="39" spans="1:8" x14ac:dyDescent="0.25">
      <c r="A39" s="7" t="s">
        <v>138</v>
      </c>
      <c r="B39" s="11" t="s">
        <v>277</v>
      </c>
      <c r="C39" s="30"/>
      <c r="D39" s="23"/>
      <c r="E39" s="18"/>
      <c r="F39" s="18"/>
      <c r="H39"/>
    </row>
    <row r="40" spans="1:8" x14ac:dyDescent="0.25">
      <c r="A40" s="7" t="s">
        <v>139</v>
      </c>
      <c r="B40" s="11" t="s">
        <v>278</v>
      </c>
      <c r="C40" s="30"/>
      <c r="D40" s="23"/>
      <c r="E40" s="18"/>
      <c r="F40" s="18"/>
      <c r="H40"/>
    </row>
    <row r="41" spans="1:8" x14ac:dyDescent="0.25">
      <c r="A41" s="7" t="s">
        <v>140</v>
      </c>
      <c r="B41" s="11" t="s">
        <v>280</v>
      </c>
      <c r="C41" s="30">
        <v>37</v>
      </c>
      <c r="D41" s="23">
        <v>443</v>
      </c>
      <c r="E41" s="18">
        <v>34</v>
      </c>
      <c r="F41" s="18">
        <v>418</v>
      </c>
      <c r="H41"/>
    </row>
    <row r="42" spans="1:8" x14ac:dyDescent="0.25">
      <c r="A42" s="7" t="s">
        <v>141</v>
      </c>
      <c r="B42" s="11" t="s">
        <v>281</v>
      </c>
      <c r="C42" s="30">
        <v>25893</v>
      </c>
      <c r="D42" s="23">
        <v>214502</v>
      </c>
      <c r="E42" s="18">
        <v>32989</v>
      </c>
      <c r="F42" s="18">
        <v>1191982</v>
      </c>
      <c r="H42"/>
    </row>
    <row r="43" spans="1:8" x14ac:dyDescent="0.25">
      <c r="A43" s="7" t="s">
        <v>142</v>
      </c>
      <c r="B43" s="11" t="s">
        <v>282</v>
      </c>
      <c r="C43" s="30"/>
      <c r="D43" s="23"/>
      <c r="E43" s="18"/>
      <c r="F43" s="18"/>
      <c r="H43"/>
    </row>
    <row r="44" spans="1:8" x14ac:dyDescent="0.25">
      <c r="A44" s="7" t="s">
        <v>143</v>
      </c>
      <c r="B44" s="11" t="s">
        <v>283</v>
      </c>
      <c r="C44" s="30">
        <v>300</v>
      </c>
      <c r="D44" s="23">
        <v>3585</v>
      </c>
      <c r="E44" s="18">
        <v>600</v>
      </c>
      <c r="F44" s="18">
        <v>1788</v>
      </c>
      <c r="H44"/>
    </row>
    <row r="45" spans="1:8" x14ac:dyDescent="0.25">
      <c r="A45" s="7" t="s">
        <v>144</v>
      </c>
      <c r="B45" s="11" t="s">
        <v>284</v>
      </c>
      <c r="C45" s="30"/>
      <c r="D45" s="23"/>
      <c r="E45" s="18"/>
      <c r="F45" s="18"/>
      <c r="H45"/>
    </row>
    <row r="46" spans="1:8" ht="30" x14ac:dyDescent="0.25">
      <c r="A46" s="7" t="s">
        <v>27</v>
      </c>
      <c r="B46" s="11" t="s">
        <v>285</v>
      </c>
      <c r="C46" s="30"/>
      <c r="D46" s="23"/>
      <c r="E46" s="18"/>
      <c r="F46" s="18"/>
      <c r="H46"/>
    </row>
    <row r="47" spans="1:8" x14ac:dyDescent="0.25">
      <c r="A47" s="7" t="s">
        <v>145</v>
      </c>
      <c r="B47" s="11">
        <v>3</v>
      </c>
      <c r="C47" s="19">
        <v>503230</v>
      </c>
      <c r="D47" s="22">
        <v>11592200</v>
      </c>
      <c r="E47" s="18">
        <v>2609773</v>
      </c>
      <c r="F47" s="18">
        <v>570244526</v>
      </c>
      <c r="H47"/>
    </row>
    <row r="48" spans="1:8" ht="45" x14ac:dyDescent="0.25">
      <c r="A48" s="7" t="s">
        <v>146</v>
      </c>
      <c r="B48" s="11">
        <v>4</v>
      </c>
      <c r="C48" s="30"/>
      <c r="D48" s="23"/>
      <c r="E48" s="18"/>
      <c r="F48" s="18"/>
      <c r="H48"/>
    </row>
    <row r="49" spans="1:8" x14ac:dyDescent="0.25">
      <c r="A49" s="7" t="s">
        <v>147</v>
      </c>
      <c r="B49" s="11">
        <v>5</v>
      </c>
      <c r="C49" s="30"/>
      <c r="D49" s="23"/>
      <c r="E49" s="18"/>
      <c r="F49" s="18"/>
      <c r="H49"/>
    </row>
    <row r="50" spans="1:8" x14ac:dyDescent="0.25">
      <c r="A50" s="7" t="s">
        <v>148</v>
      </c>
      <c r="B50" s="11">
        <v>6</v>
      </c>
      <c r="C50" s="19">
        <v>1125794</v>
      </c>
      <c r="D50" s="27">
        <v>7442172</v>
      </c>
      <c r="E50" s="18">
        <v>444279</v>
      </c>
      <c r="F50" s="18">
        <v>72138950</v>
      </c>
      <c r="H50"/>
    </row>
    <row r="51" spans="1:8" ht="15.75" customHeight="1" x14ac:dyDescent="0.25">
      <c r="A51" s="7" t="s">
        <v>149</v>
      </c>
      <c r="B51" s="11">
        <v>7</v>
      </c>
      <c r="C51" s="30"/>
      <c r="D51" s="23"/>
      <c r="E51" s="18"/>
      <c r="F51" s="18"/>
      <c r="H51"/>
    </row>
    <row r="52" spans="1:8" x14ac:dyDescent="0.25">
      <c r="A52" s="7" t="s">
        <v>150</v>
      </c>
      <c r="B52" s="11">
        <v>8</v>
      </c>
      <c r="C52" s="19"/>
      <c r="D52" s="22"/>
      <c r="E52" s="18"/>
      <c r="F52" s="18"/>
      <c r="H52"/>
    </row>
    <row r="53" spans="1:8" ht="30" x14ac:dyDescent="0.25">
      <c r="A53" s="7" t="s">
        <v>151</v>
      </c>
      <c r="B53" s="11">
        <v>9</v>
      </c>
      <c r="C53" s="30"/>
      <c r="D53" s="23"/>
      <c r="E53" s="18"/>
      <c r="F53" s="18"/>
      <c r="H53"/>
    </row>
    <row r="54" spans="1:8" ht="28.5" customHeight="1" x14ac:dyDescent="0.25">
      <c r="A54" s="7" t="s">
        <v>152</v>
      </c>
      <c r="B54" s="11">
        <v>10</v>
      </c>
      <c r="C54" s="30"/>
      <c r="D54" s="23"/>
      <c r="E54" s="18"/>
      <c r="F54" s="18"/>
      <c r="H54"/>
    </row>
    <row r="55" spans="1:8" x14ac:dyDescent="0.25">
      <c r="A55" s="7" t="s">
        <v>5</v>
      </c>
      <c r="B55" s="11"/>
      <c r="C55" s="30"/>
      <c r="D55" s="23"/>
      <c r="E55" s="18"/>
      <c r="F55" s="18"/>
      <c r="H55"/>
    </row>
    <row r="56" spans="1:8" x14ac:dyDescent="0.25">
      <c r="A56" s="7" t="s">
        <v>153</v>
      </c>
      <c r="B56" s="11" t="s">
        <v>286</v>
      </c>
      <c r="C56" s="30"/>
      <c r="D56" s="23"/>
      <c r="E56" s="18"/>
      <c r="F56" s="18"/>
      <c r="H56"/>
    </row>
    <row r="57" spans="1:8" x14ac:dyDescent="0.25">
      <c r="A57" s="7" t="s">
        <v>154</v>
      </c>
      <c r="B57" s="11" t="s">
        <v>287</v>
      </c>
      <c r="C57" s="30"/>
      <c r="D57" s="23"/>
      <c r="E57" s="18"/>
      <c r="F57" s="18"/>
      <c r="H57"/>
    </row>
    <row r="58" spans="1:8" x14ac:dyDescent="0.25">
      <c r="A58" s="7" t="s">
        <v>155</v>
      </c>
      <c r="B58" s="11" t="s">
        <v>288</v>
      </c>
      <c r="C58" s="30"/>
      <c r="D58" s="23"/>
      <c r="E58" s="18"/>
      <c r="F58" s="18"/>
      <c r="H58"/>
    </row>
    <row r="59" spans="1:8" x14ac:dyDescent="0.25">
      <c r="A59" s="7" t="s">
        <v>156</v>
      </c>
      <c r="B59" s="11" t="s">
        <v>289</v>
      </c>
      <c r="C59" s="30"/>
      <c r="D59" s="23"/>
      <c r="E59" s="18"/>
      <c r="F59" s="18"/>
      <c r="H59"/>
    </row>
    <row r="60" spans="1:8" ht="45" x14ac:dyDescent="0.25">
      <c r="A60" s="7" t="s">
        <v>157</v>
      </c>
      <c r="B60" s="11">
        <v>11</v>
      </c>
      <c r="C60" s="30">
        <v>1892107</v>
      </c>
      <c r="D60" s="23">
        <v>10131649</v>
      </c>
      <c r="E60" s="18">
        <v>318429</v>
      </c>
      <c r="F60" s="18">
        <v>3350907</v>
      </c>
      <c r="H60"/>
    </row>
    <row r="61" spans="1:8" x14ac:dyDescent="0.25">
      <c r="A61" s="7" t="s">
        <v>158</v>
      </c>
      <c r="B61" s="11">
        <v>12</v>
      </c>
      <c r="C61" s="19">
        <v>10244</v>
      </c>
      <c r="D61" s="22">
        <v>52110</v>
      </c>
      <c r="E61" s="18">
        <v>1837</v>
      </c>
      <c r="F61" s="18">
        <v>1306694</v>
      </c>
      <c r="H61"/>
    </row>
    <row r="62" spans="1:8" x14ac:dyDescent="0.25">
      <c r="A62" s="15" t="s">
        <v>259</v>
      </c>
      <c r="B62" s="11">
        <v>13</v>
      </c>
      <c r="C62" s="26">
        <f>f_1_3+f_2_3+f_3_3+f_4_3+f_5_3+f_6_3+f_7_3+f_8_3+f_9_3+f_10_3+f_11_3+f_12_3</f>
        <v>3633016</v>
      </c>
      <c r="D62" s="27">
        <f>f_1_4+f_2_4+f_3_4+f_6_4+f_11_4+f_12_4</f>
        <v>32236601</v>
      </c>
      <c r="E62" s="18">
        <v>3548214</v>
      </c>
      <c r="F62" s="18">
        <v>650782748</v>
      </c>
      <c r="H62"/>
    </row>
    <row r="63" spans="1:8" x14ac:dyDescent="0.25">
      <c r="A63" s="7" t="s">
        <v>159</v>
      </c>
      <c r="B63" s="11">
        <v>14</v>
      </c>
      <c r="C63" s="19">
        <v>31319</v>
      </c>
      <c r="D63" s="22">
        <v>435014</v>
      </c>
      <c r="E63" s="18">
        <v>54550</v>
      </c>
      <c r="F63" s="18">
        <v>322259</v>
      </c>
      <c r="H63" s="31"/>
    </row>
    <row r="64" spans="1:8" x14ac:dyDescent="0.25">
      <c r="A64" s="7" t="s">
        <v>124</v>
      </c>
      <c r="B64" s="11"/>
      <c r="C64" s="30"/>
      <c r="D64" s="23"/>
      <c r="E64" s="18"/>
      <c r="F64" s="18"/>
      <c r="H64"/>
    </row>
    <row r="65" spans="1:8" x14ac:dyDescent="0.25">
      <c r="A65" s="7" t="s">
        <v>160</v>
      </c>
      <c r="B65" s="11" t="s">
        <v>290</v>
      </c>
      <c r="C65" s="30"/>
      <c r="D65" s="23"/>
      <c r="E65" s="18"/>
      <c r="F65" s="18"/>
      <c r="H65"/>
    </row>
    <row r="66" spans="1:8" x14ac:dyDescent="0.25">
      <c r="A66" s="7" t="s">
        <v>161</v>
      </c>
      <c r="B66" s="11" t="s">
        <v>291</v>
      </c>
      <c r="C66" s="30"/>
      <c r="D66" s="23"/>
      <c r="E66" s="18"/>
      <c r="F66" s="18"/>
      <c r="H66"/>
    </row>
    <row r="67" spans="1:8" x14ac:dyDescent="0.25">
      <c r="A67" s="7" t="s">
        <v>162</v>
      </c>
      <c r="B67" s="11" t="s">
        <v>292</v>
      </c>
      <c r="C67" s="30">
        <v>29256</v>
      </c>
      <c r="D67" s="23">
        <v>217802</v>
      </c>
      <c r="E67" s="18">
        <v>53476</v>
      </c>
      <c r="F67" s="18">
        <v>287107</v>
      </c>
      <c r="H67"/>
    </row>
    <row r="68" spans="1:8" x14ac:dyDescent="0.25">
      <c r="A68" s="7" t="s">
        <v>163</v>
      </c>
      <c r="B68" s="11" t="s">
        <v>293</v>
      </c>
      <c r="C68" s="30">
        <v>2063</v>
      </c>
      <c r="D68" s="23">
        <v>217212</v>
      </c>
      <c r="E68" s="18">
        <v>1074</v>
      </c>
      <c r="F68" s="18">
        <v>35152</v>
      </c>
      <c r="H68"/>
    </row>
    <row r="69" spans="1:8" x14ac:dyDescent="0.25">
      <c r="A69" s="7" t="s">
        <v>164</v>
      </c>
      <c r="B69" s="11">
        <v>15</v>
      </c>
      <c r="C69" s="19">
        <f>SUM(C71:C76)</f>
        <v>20394</v>
      </c>
      <c r="D69" s="22">
        <v>203400</v>
      </c>
      <c r="E69" s="18">
        <v>11345</v>
      </c>
      <c r="F69" s="18">
        <v>188772</v>
      </c>
      <c r="H69"/>
    </row>
    <row r="70" spans="1:8" x14ac:dyDescent="0.25">
      <c r="A70" s="7" t="s">
        <v>5</v>
      </c>
      <c r="B70" s="11"/>
      <c r="C70" s="30"/>
      <c r="D70" s="23"/>
      <c r="E70" s="18"/>
      <c r="F70" s="18"/>
      <c r="H70"/>
    </row>
    <row r="71" spans="1:8" x14ac:dyDescent="0.25">
      <c r="A71" s="7" t="s">
        <v>165</v>
      </c>
      <c r="B71" s="11" t="s">
        <v>294</v>
      </c>
      <c r="C71" s="30"/>
      <c r="D71" s="23"/>
      <c r="E71" s="18"/>
      <c r="F71" s="18"/>
      <c r="H71"/>
    </row>
    <row r="72" spans="1:8" x14ac:dyDescent="0.25">
      <c r="A72" s="7" t="s">
        <v>166</v>
      </c>
      <c r="B72" s="11" t="s">
        <v>295</v>
      </c>
      <c r="C72" s="30">
        <v>478</v>
      </c>
      <c r="D72" s="23">
        <v>6744</v>
      </c>
      <c r="E72" s="18">
        <v>552</v>
      </c>
      <c r="F72" s="18">
        <v>15902</v>
      </c>
      <c r="H72"/>
    </row>
    <row r="73" spans="1:8" x14ac:dyDescent="0.25">
      <c r="A73" s="7" t="s">
        <v>167</v>
      </c>
      <c r="B73" s="11" t="s">
        <v>296</v>
      </c>
      <c r="C73" s="30">
        <v>923</v>
      </c>
      <c r="D73" s="23">
        <v>16649</v>
      </c>
      <c r="E73" s="18">
        <v>1069</v>
      </c>
      <c r="F73" s="18">
        <v>10428</v>
      </c>
      <c r="H73"/>
    </row>
    <row r="74" spans="1:8" x14ac:dyDescent="0.25">
      <c r="A74" s="7" t="s">
        <v>260</v>
      </c>
      <c r="B74" s="11" t="s">
        <v>297</v>
      </c>
      <c r="C74" s="30">
        <v>18800</v>
      </c>
      <c r="D74" s="23">
        <v>153271</v>
      </c>
      <c r="E74" s="18">
        <v>9098</v>
      </c>
      <c r="F74" s="18">
        <v>136527</v>
      </c>
      <c r="H74"/>
    </row>
    <row r="75" spans="1:8" x14ac:dyDescent="0.25">
      <c r="A75" s="7" t="s">
        <v>168</v>
      </c>
      <c r="B75" s="11" t="s">
        <v>298</v>
      </c>
      <c r="C75" s="30">
        <v>91</v>
      </c>
      <c r="D75" s="23">
        <v>23128</v>
      </c>
      <c r="E75" s="18">
        <v>626</v>
      </c>
      <c r="F75" s="18">
        <v>2562</v>
      </c>
      <c r="H75"/>
    </row>
    <row r="76" spans="1:8" x14ac:dyDescent="0.25">
      <c r="A76" s="7" t="s">
        <v>169</v>
      </c>
      <c r="B76" s="11" t="s">
        <v>299</v>
      </c>
      <c r="C76" s="30">
        <v>102</v>
      </c>
      <c r="D76" s="23">
        <v>3608</v>
      </c>
      <c r="E76" s="18"/>
      <c r="F76" s="18">
        <v>23353</v>
      </c>
      <c r="H76"/>
    </row>
    <row r="77" spans="1:8" ht="30" x14ac:dyDescent="0.25">
      <c r="A77" s="7" t="s">
        <v>170</v>
      </c>
      <c r="B77" s="11">
        <v>16</v>
      </c>
      <c r="C77" s="30"/>
      <c r="D77" s="23"/>
      <c r="E77" s="18"/>
      <c r="F77" s="18"/>
      <c r="H77"/>
    </row>
    <row r="78" spans="1:8" x14ac:dyDescent="0.25">
      <c r="A78" s="7" t="s">
        <v>5</v>
      </c>
      <c r="B78" s="11"/>
      <c r="C78" s="30"/>
      <c r="D78" s="23"/>
      <c r="E78" s="18"/>
      <c r="F78" s="18"/>
      <c r="H78"/>
    </row>
    <row r="79" spans="1:8" x14ac:dyDescent="0.25">
      <c r="A79" s="7" t="s">
        <v>171</v>
      </c>
      <c r="B79" s="11" t="s">
        <v>107</v>
      </c>
      <c r="C79" s="30"/>
      <c r="D79" s="23"/>
      <c r="E79" s="18"/>
      <c r="F79" s="18"/>
      <c r="H79"/>
    </row>
    <row r="80" spans="1:8" x14ac:dyDescent="0.25">
      <c r="A80" s="7" t="s">
        <v>172</v>
      </c>
      <c r="B80" s="11" t="s">
        <v>108</v>
      </c>
      <c r="C80" s="30"/>
      <c r="D80" s="23"/>
      <c r="E80" s="18"/>
      <c r="F80" s="18"/>
      <c r="H80"/>
    </row>
    <row r="81" spans="1:8" x14ac:dyDescent="0.25">
      <c r="A81" s="7" t="s">
        <v>173</v>
      </c>
      <c r="B81" s="11" t="s">
        <v>109</v>
      </c>
      <c r="C81" s="30"/>
      <c r="D81" s="23"/>
      <c r="E81" s="18"/>
      <c r="F81" s="18"/>
      <c r="H81"/>
    </row>
    <row r="82" spans="1:8" x14ac:dyDescent="0.25">
      <c r="A82" s="7" t="s">
        <v>174</v>
      </c>
      <c r="B82" s="11" t="s">
        <v>110</v>
      </c>
      <c r="C82" s="30"/>
      <c r="D82" s="23"/>
      <c r="E82" s="18"/>
      <c r="F82" s="18"/>
      <c r="H82"/>
    </row>
    <row r="83" spans="1:8" x14ac:dyDescent="0.25">
      <c r="A83" s="7" t="s">
        <v>175</v>
      </c>
      <c r="B83" s="11" t="s">
        <v>204</v>
      </c>
      <c r="C83" s="30"/>
      <c r="D83" s="23"/>
      <c r="E83" s="18"/>
      <c r="F83" s="18"/>
      <c r="H83"/>
    </row>
    <row r="84" spans="1:8" x14ac:dyDescent="0.25">
      <c r="A84" s="7" t="s">
        <v>176</v>
      </c>
      <c r="B84" s="11">
        <v>17</v>
      </c>
      <c r="C84" s="19">
        <v>1295073</v>
      </c>
      <c r="D84" s="22">
        <v>7213518</v>
      </c>
      <c r="E84" s="18">
        <v>1916670</v>
      </c>
      <c r="F84" s="18">
        <v>565834273</v>
      </c>
      <c r="H84"/>
    </row>
    <row r="85" spans="1:8" ht="45" x14ac:dyDescent="0.25">
      <c r="A85" s="7" t="s">
        <v>177</v>
      </c>
      <c r="B85" s="11">
        <v>18</v>
      </c>
      <c r="C85" s="19"/>
      <c r="D85" s="22"/>
      <c r="E85" s="18"/>
      <c r="F85" s="18"/>
      <c r="H85"/>
    </row>
    <row r="86" spans="1:8" x14ac:dyDescent="0.25">
      <c r="A86" s="7" t="s">
        <v>178</v>
      </c>
      <c r="B86" s="11">
        <v>19</v>
      </c>
      <c r="C86" s="28"/>
      <c r="D86" s="28"/>
      <c r="E86" s="18"/>
      <c r="F86" s="18"/>
      <c r="H86"/>
    </row>
    <row r="87" spans="1:8" x14ac:dyDescent="0.25">
      <c r="A87" s="7" t="s">
        <v>179</v>
      </c>
      <c r="B87" s="11">
        <v>20</v>
      </c>
      <c r="C87" s="19">
        <v>881741</v>
      </c>
      <c r="D87" s="22">
        <v>6118646</v>
      </c>
      <c r="E87" s="18">
        <v>518315</v>
      </c>
      <c r="F87" s="18">
        <v>67870219</v>
      </c>
      <c r="H87"/>
    </row>
    <row r="88" spans="1:8" ht="28.5" customHeight="1" x14ac:dyDescent="0.25">
      <c r="A88" s="7" t="s">
        <v>180</v>
      </c>
      <c r="B88" s="11">
        <v>21</v>
      </c>
      <c r="C88" s="30"/>
      <c r="D88" s="23"/>
      <c r="E88" s="18"/>
      <c r="F88" s="18"/>
      <c r="H88"/>
    </row>
    <row r="89" spans="1:8" ht="26.25" customHeight="1" x14ac:dyDescent="0.25">
      <c r="A89" s="7" t="s">
        <v>181</v>
      </c>
      <c r="B89" s="11">
        <v>22</v>
      </c>
      <c r="C89" s="30"/>
      <c r="D89" s="23"/>
      <c r="E89" s="18"/>
      <c r="F89" s="18"/>
      <c r="H89"/>
    </row>
    <row r="90" spans="1:8" ht="30" x14ac:dyDescent="0.25">
      <c r="A90" s="7" t="s">
        <v>182</v>
      </c>
      <c r="B90" s="11">
        <v>23</v>
      </c>
      <c r="C90" s="30"/>
      <c r="D90" s="23"/>
      <c r="E90" s="18"/>
      <c r="F90" s="18"/>
      <c r="H90"/>
    </row>
    <row r="91" spans="1:8" ht="30" x14ac:dyDescent="0.25">
      <c r="A91" s="7" t="s">
        <v>183</v>
      </c>
      <c r="B91" s="11">
        <v>24</v>
      </c>
      <c r="C91" s="30"/>
      <c r="D91" s="23"/>
      <c r="E91" s="18"/>
      <c r="F91" s="18"/>
      <c r="H91"/>
    </row>
    <row r="92" spans="1:8" x14ac:dyDescent="0.25">
      <c r="A92" s="7" t="s">
        <v>5</v>
      </c>
      <c r="B92" s="11"/>
      <c r="C92" s="30"/>
      <c r="D92" s="23"/>
      <c r="E92" s="18"/>
      <c r="F92" s="18"/>
      <c r="H92"/>
    </row>
    <row r="93" spans="1:8" x14ac:dyDescent="0.25">
      <c r="A93" s="7" t="s">
        <v>184</v>
      </c>
      <c r="B93" s="11" t="s">
        <v>300</v>
      </c>
      <c r="C93" s="30"/>
      <c r="D93" s="23"/>
      <c r="E93" s="18"/>
      <c r="F93" s="18"/>
      <c r="H93"/>
    </row>
    <row r="94" spans="1:8" x14ac:dyDescent="0.25">
      <c r="A94" s="7" t="s">
        <v>185</v>
      </c>
      <c r="B94" s="11" t="s">
        <v>301</v>
      </c>
      <c r="C94" s="30"/>
      <c r="D94" s="23"/>
      <c r="E94" s="18"/>
      <c r="F94" s="18"/>
      <c r="H94"/>
    </row>
    <row r="95" spans="1:8" x14ac:dyDescent="0.25">
      <c r="A95" s="7" t="s">
        <v>186</v>
      </c>
      <c r="B95" s="11" t="s">
        <v>302</v>
      </c>
      <c r="C95" s="30"/>
      <c r="D95" s="23"/>
      <c r="E95" s="18"/>
      <c r="F95" s="18"/>
      <c r="H95"/>
    </row>
    <row r="96" spans="1:8" x14ac:dyDescent="0.25">
      <c r="A96" s="7" t="s">
        <v>187</v>
      </c>
      <c r="B96" s="11" t="s">
        <v>303</v>
      </c>
      <c r="C96" s="30"/>
      <c r="D96" s="23"/>
      <c r="E96" s="18"/>
      <c r="F96" s="18"/>
      <c r="H96"/>
    </row>
    <row r="97" spans="1:8" ht="45" x14ac:dyDescent="0.25">
      <c r="A97" s="7" t="s">
        <v>188</v>
      </c>
      <c r="B97" s="11">
        <v>25</v>
      </c>
      <c r="C97" s="19">
        <v>278265</v>
      </c>
      <c r="D97" s="22">
        <v>11881148</v>
      </c>
      <c r="E97" s="18">
        <v>3127753</v>
      </c>
      <c r="F97" s="18">
        <v>11726185</v>
      </c>
      <c r="H97"/>
    </row>
    <row r="98" spans="1:8" x14ac:dyDescent="0.25">
      <c r="A98" s="7" t="s">
        <v>189</v>
      </c>
      <c r="B98" s="11">
        <v>26</v>
      </c>
      <c r="C98" s="19">
        <f>SUM(C100:C105)</f>
        <v>1021436</v>
      </c>
      <c r="D98" s="22">
        <v>2332226</v>
      </c>
      <c r="E98" s="18">
        <v>404431</v>
      </c>
      <c r="F98" s="18">
        <v>1551140</v>
      </c>
      <c r="H98"/>
    </row>
    <row r="99" spans="1:8" x14ac:dyDescent="0.25">
      <c r="A99" s="7" t="s">
        <v>5</v>
      </c>
      <c r="B99" s="11"/>
      <c r="C99" s="30"/>
      <c r="D99" s="23"/>
      <c r="E99" s="18"/>
      <c r="F99" s="18"/>
      <c r="H99"/>
    </row>
    <row r="100" spans="1:8" x14ac:dyDescent="0.25">
      <c r="A100" s="7" t="s">
        <v>190</v>
      </c>
      <c r="B100" s="11" t="s">
        <v>304</v>
      </c>
      <c r="C100" s="30">
        <v>853167</v>
      </c>
      <c r="D100" s="23">
        <v>1735248</v>
      </c>
      <c r="E100" s="18">
        <v>319199</v>
      </c>
      <c r="F100" s="18">
        <v>975156</v>
      </c>
      <c r="H100" s="31"/>
    </row>
    <row r="101" spans="1:8" x14ac:dyDescent="0.25">
      <c r="A101" s="7" t="s">
        <v>191</v>
      </c>
      <c r="B101" s="11" t="s">
        <v>305</v>
      </c>
      <c r="C101" s="30">
        <v>838</v>
      </c>
      <c r="D101" s="23">
        <v>7397</v>
      </c>
      <c r="E101" s="18">
        <v>550</v>
      </c>
      <c r="F101" s="18">
        <v>5850</v>
      </c>
      <c r="H101"/>
    </row>
    <row r="102" spans="1:8" x14ac:dyDescent="0.25">
      <c r="A102" s="7" t="s">
        <v>192</v>
      </c>
      <c r="B102" s="11" t="s">
        <v>306</v>
      </c>
      <c r="C102" s="30">
        <v>83164</v>
      </c>
      <c r="D102" s="23">
        <v>391780</v>
      </c>
      <c r="E102" s="18">
        <v>52799</v>
      </c>
      <c r="F102" s="18">
        <v>359153</v>
      </c>
      <c r="H102"/>
    </row>
    <row r="103" spans="1:8" ht="15" customHeight="1" x14ac:dyDescent="0.25">
      <c r="A103" s="7" t="s">
        <v>261</v>
      </c>
      <c r="B103" s="11" t="s">
        <v>307</v>
      </c>
      <c r="C103" s="30">
        <v>1790</v>
      </c>
      <c r="D103" s="23">
        <v>16495</v>
      </c>
      <c r="E103" s="18">
        <v>1198</v>
      </c>
      <c r="F103" s="18">
        <v>10478</v>
      </c>
      <c r="H103"/>
    </row>
    <row r="104" spans="1:8" ht="45" x14ac:dyDescent="0.25">
      <c r="A104" s="7" t="s">
        <v>193</v>
      </c>
      <c r="B104" s="11" t="s">
        <v>308</v>
      </c>
      <c r="C104" s="30">
        <v>82448</v>
      </c>
      <c r="D104" s="23">
        <v>166576</v>
      </c>
      <c r="E104" s="18">
        <v>30202</v>
      </c>
      <c r="F104" s="18">
        <v>94065</v>
      </c>
      <c r="H104"/>
    </row>
    <row r="105" spans="1:8" x14ac:dyDescent="0.25">
      <c r="A105" s="7" t="s">
        <v>194</v>
      </c>
      <c r="B105" s="11" t="s">
        <v>309</v>
      </c>
      <c r="C105" s="30">
        <v>29</v>
      </c>
      <c r="D105" s="23">
        <v>14730</v>
      </c>
      <c r="E105" s="18">
        <v>483</v>
      </c>
      <c r="F105" s="18">
        <v>106438</v>
      </c>
      <c r="H105"/>
    </row>
    <row r="106" spans="1:8" x14ac:dyDescent="0.25">
      <c r="A106" s="7" t="s">
        <v>195</v>
      </c>
      <c r="B106" s="11">
        <v>27</v>
      </c>
      <c r="C106" s="19">
        <v>49822</v>
      </c>
      <c r="D106" s="22">
        <v>171899</v>
      </c>
      <c r="E106" s="18">
        <v>9483</v>
      </c>
      <c r="F106" s="18">
        <v>1960797</v>
      </c>
      <c r="H106"/>
    </row>
    <row r="107" spans="1:8" x14ac:dyDescent="0.25">
      <c r="A107" s="7" t="s">
        <v>262</v>
      </c>
      <c r="B107" s="11">
        <v>28</v>
      </c>
      <c r="C107" s="19">
        <f>f_14_3+f_15_3+f_16_3+f_17_3+f_18_3+C86+f_19_3+f_21_3+f_22_3+f_23_3+f_24_3+f_25_3+f_26_3+f_27_3</f>
        <v>3578050</v>
      </c>
      <c r="D107" s="22">
        <f>f_14_4+f_15_4+f_17_4+f_20_4+f_25_4+f_26_4+f_27_4</f>
        <v>28355851</v>
      </c>
      <c r="E107" s="18">
        <v>6042547</v>
      </c>
      <c r="F107" s="18">
        <v>649453645</v>
      </c>
      <c r="H107"/>
    </row>
    <row r="108" spans="1:8" ht="30" x14ac:dyDescent="0.25">
      <c r="A108" s="7" t="s">
        <v>263</v>
      </c>
      <c r="B108" s="11">
        <v>29</v>
      </c>
      <c r="C108" s="19">
        <f>f_13_3-f_28_3</f>
        <v>54966</v>
      </c>
      <c r="D108" s="22">
        <f>f_13_4-f_28_4</f>
        <v>3880750</v>
      </c>
      <c r="E108" s="18">
        <v>-2494333</v>
      </c>
      <c r="F108" s="18">
        <v>1329103</v>
      </c>
      <c r="H108"/>
    </row>
    <row r="109" spans="1:8" x14ac:dyDescent="0.25">
      <c r="A109" s="7" t="s">
        <v>196</v>
      </c>
      <c r="B109" s="11">
        <v>30</v>
      </c>
      <c r="C109" s="18"/>
      <c r="D109" s="24">
        <v>9030</v>
      </c>
      <c r="E109" s="18">
        <v>691</v>
      </c>
      <c r="F109" s="18">
        <v>716</v>
      </c>
      <c r="H109"/>
    </row>
    <row r="110" spans="1:8" ht="30" x14ac:dyDescent="0.25">
      <c r="A110" s="7" t="s">
        <v>264</v>
      </c>
      <c r="B110" s="11">
        <v>31</v>
      </c>
      <c r="C110" s="17">
        <f>f_29_3-f_30_3</f>
        <v>54966</v>
      </c>
      <c r="D110" s="25">
        <f>f_29_4-f_30_4</f>
        <v>3871720</v>
      </c>
      <c r="E110" s="18">
        <v>-2495024</v>
      </c>
      <c r="F110" s="18">
        <v>1328387</v>
      </c>
      <c r="H110"/>
    </row>
    <row r="111" spans="1:8" x14ac:dyDescent="0.25">
      <c r="A111" s="7" t="s">
        <v>197</v>
      </c>
      <c r="B111" s="11">
        <v>32</v>
      </c>
      <c r="C111" s="18"/>
      <c r="D111" s="24"/>
      <c r="E111" s="18"/>
      <c r="F111" s="18"/>
      <c r="H111"/>
    </row>
    <row r="112" spans="1:8" ht="17.25" customHeight="1" x14ac:dyDescent="0.25">
      <c r="A112" s="7" t="s">
        <v>265</v>
      </c>
      <c r="B112" s="11">
        <v>33</v>
      </c>
      <c r="C112" s="17">
        <f>f_31_3</f>
        <v>54966</v>
      </c>
      <c r="D112" s="25">
        <f>f_31_4</f>
        <v>3871720</v>
      </c>
      <c r="E112" s="18">
        <v>-2495024</v>
      </c>
      <c r="F112" s="18">
        <v>1328387</v>
      </c>
      <c r="H112"/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t="s">
        <v>199</v>
      </c>
      <c r="D115" t="s">
        <v>87</v>
      </c>
    </row>
    <row r="117" spans="1:4" x14ac:dyDescent="0.25">
      <c r="A117" s="12" t="s">
        <v>88</v>
      </c>
      <c r="B117" s="10" t="s">
        <v>86</v>
      </c>
      <c r="C117" t="s">
        <v>89</v>
      </c>
      <c r="D117" t="s">
        <v>87</v>
      </c>
    </row>
    <row r="118" spans="1:4" x14ac:dyDescent="0.25">
      <c r="A118" s="12" t="s">
        <v>90</v>
      </c>
      <c r="B118" s="10" t="s">
        <v>86</v>
      </c>
      <c r="C118" t="s">
        <v>89</v>
      </c>
      <c r="D118" t="s">
        <v>87</v>
      </c>
    </row>
    <row r="119" spans="1:4" x14ac:dyDescent="0.25">
      <c r="A119" s="12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4" baseType="lpstr">
      <vt:lpstr>Баланс</vt:lpstr>
      <vt:lpstr>ОПиУ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NGDem Finance</cp:lastModifiedBy>
  <cp:lastPrinted>2023-03-07T18:22:55Z</cp:lastPrinted>
  <dcterms:created xsi:type="dcterms:W3CDTF">2016-05-11T10:00:37Z</dcterms:created>
  <dcterms:modified xsi:type="dcterms:W3CDTF">2025-01-15T10:37:56Z</dcterms:modified>
</cp:coreProperties>
</file>